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60" windowWidth="20115" windowHeight="8010"/>
  </bookViews>
  <sheets>
    <sheet name="มี.ค.67" sheetId="6" r:id="rId1"/>
  </sheets>
  <definedNames>
    <definedName name="_xlnm.Print_Area" localSheetId="0">มี.ค.67!$A$1:$J$35</definedName>
  </definedNames>
  <calcPr calcId="124519"/>
</workbook>
</file>

<file path=xl/calcChain.xml><?xml version="1.0" encoding="utf-8"?>
<calcChain xmlns="http://schemas.openxmlformats.org/spreadsheetml/2006/main">
  <c r="G33" i="6"/>
  <c r="G34"/>
  <c r="G31"/>
  <c r="G25"/>
  <c r="G29"/>
  <c r="G26"/>
  <c r="G17"/>
  <c r="G7"/>
  <c r="E33"/>
  <c r="E34"/>
  <c r="G10"/>
  <c r="E18"/>
  <c r="G14"/>
  <c r="G12"/>
  <c r="G9"/>
  <c r="G8"/>
  <c r="G35" l="1"/>
  <c r="E35"/>
  <c r="G16"/>
  <c r="G18" s="1"/>
  <c r="I18" s="1"/>
  <c r="I35" l="1"/>
</calcChain>
</file>

<file path=xl/sharedStrings.xml><?xml version="1.0" encoding="utf-8"?>
<sst xmlns="http://schemas.openxmlformats.org/spreadsheetml/2006/main" count="44" uniqueCount="39">
  <si>
    <t>ที่</t>
  </si>
  <si>
    <t>รวม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</si>
  <si>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</si>
  <si>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</si>
  <si>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</si>
  <si>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</si>
  <si>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</si>
  <si>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รายการ</t>
  </si>
  <si>
    <t>รวมตอบแทนใช้สอย และวัสดุ</t>
  </si>
  <si>
    <t>ค่าสาธารณูปโภค</t>
  </si>
  <si>
    <t>โครงการ การรักษาความสงบเรียบร้อยและความมั่นคงภายในประเทศ          - กิจกรรม การตรวจสอบ คัดกรอง ปราบปรามคนต่างด้าวที่ไม่พึงปารถนา</t>
  </si>
  <si>
    <t>1.1 ค่าเบี้ยเลี้ยง ที่พัก พาหนะ</t>
  </si>
  <si>
    <t>1.2 ค่าซ่อมแซมยานพาหนะ</t>
  </si>
  <si>
    <t>1.3 ค่าจ้างเหมาบริการทำความสะอาด</t>
  </si>
  <si>
    <t>1.4 ค่าเช่าเครื่องถ่ายเอกสาร</t>
  </si>
  <si>
    <t>1.5 ค่าวัสดุสำนักงาน</t>
  </si>
  <si>
    <t>1.6 ค่าน้ำมันเชื้อเพลิง</t>
  </si>
  <si>
    <t>1.7 ซ่อมแซมทั่วไป</t>
  </si>
  <si>
    <t>1.8 วัสดุอาหาร (ผู้ต้องกัก)</t>
  </si>
  <si>
    <t>แผนงานบุคคลากรภาครัฐ</t>
  </si>
  <si>
    <t xml:space="preserve">  - กิจกรรมปฎิรูปกฎหมาย</t>
  </si>
  <si>
    <t xml:space="preserve">   - ค่าเช่าบ้าน</t>
  </si>
  <si>
    <t>เงินค่าธรรมเนียมตรวจคนเข้าเมืองเพื่อเสริมงบประมาณรายจ่ายประจำปี 2566 ขยายใช้ถึง 30 ก.ย.67</t>
  </si>
  <si>
    <t>3.1 ค่าเบี้ยเลี้ยง ที่พัก พาหนะ</t>
  </si>
  <si>
    <t>3.2 ค่าซ่อมแซมยานพาหนะ</t>
  </si>
  <si>
    <t>3.3 ค่าจ้างเหมาบริการทำความสะอาด</t>
  </si>
  <si>
    <t>3.4 ค่าเช่าเครื่องถ่ายเอกสาร</t>
  </si>
  <si>
    <t>3.5 ค่าวัสดุสำนักงาน</t>
  </si>
  <si>
    <t>3.6 ค่าน้ำมันเชื้อเพลิง</t>
  </si>
  <si>
    <t>3.8 วัสดุอาหาร (ผู้ต้องกัก)</t>
  </si>
  <si>
    <t>ผลเบิกจ่ายเป็นไปตามเป้าหมาย</t>
  </si>
  <si>
    <t>รายงานผลการใช้จ่ายงบประมาณ ตรวจคนเข้าเมืองจังหวัดพังงา</t>
  </si>
  <si>
    <t>ไม่มี</t>
  </si>
  <si>
    <t>1.9 ผูกผ้ารั้วที่ทำการ</t>
  </si>
  <si>
    <t>3.7 ซ่อมแซมท่อเมนประปา</t>
  </si>
  <si>
    <t>ได้รับจัดสรรเพิ่มเมื่อ ก.พ.67 จำนวน 1,013,247.37 บาท</t>
  </si>
  <si>
    <t>ข้อมูล ณ วันที่ 31  มีนาคม พ.ศ. 2567</t>
  </si>
  <si>
    <t>3.9 วัสดุเวชภัณฑ์(ยา)</t>
  </si>
  <si>
    <t>ประจำปีงบประมาณ พ.ศ. 2567 ไตรมาส 2 (ม.ค. - มี.ค.67)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</si>
</sst>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13">
    <font>
      <sz val="11"/>
      <color theme="1"/>
      <name val="Tahoma"/>
      <family val="2"/>
      <charset val="222"/>
      <scheme val="minor"/>
    </font>
    <font>
      <sz val="11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rgb="FFFF0000"/>
      <name val="TH SarabunPSK"/>
      <family val="2"/>
    </font>
    <font>
      <sz val="16"/>
      <color theme="1"/>
      <name val="Tahoma"/>
      <family val="2"/>
      <charset val="222"/>
      <scheme val="minor"/>
    </font>
    <font>
      <b/>
      <sz val="18"/>
      <color rgb="FFFF0000"/>
      <name val="TH SarabunPSK"/>
      <family val="2"/>
    </font>
    <font>
      <b/>
      <sz val="18"/>
      <name val="TH SarabunPSK"/>
      <family val="2"/>
    </font>
    <font>
      <sz val="16"/>
      <name val="TH SarabunPSK"/>
      <family val="2"/>
    </font>
    <font>
      <b/>
      <sz val="16"/>
      <color theme="0"/>
      <name val="TH SarabunPSK"/>
      <family val="2"/>
    </font>
    <font>
      <sz val="11"/>
      <color theme="1"/>
      <name val="Tahoma"/>
      <family val="2"/>
      <charset val="222"/>
      <scheme val="minor"/>
    </font>
    <font>
      <b/>
      <sz val="24"/>
      <color rgb="FFFF0000"/>
      <name val="TH SarabunPSK"/>
      <family val="2"/>
    </font>
    <font>
      <b/>
      <sz val="16"/>
      <color rgb="FFFF0000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9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74">
    <xf numFmtId="0" fontId="0" fillId="0" borderId="0" xfId="0"/>
    <xf numFmtId="0" fontId="2" fillId="0" borderId="1" xfId="0" applyFont="1" applyBorder="1"/>
    <xf numFmtId="0" fontId="3" fillId="0" borderId="1" xfId="0" applyFont="1" applyBorder="1" applyAlignment="1">
      <alignment horizontal="center" vertical="center"/>
    </xf>
    <xf numFmtId="0" fontId="0" fillId="0" borderId="1" xfId="0" applyBorder="1"/>
    <xf numFmtId="0" fontId="2" fillId="0" borderId="8" xfId="0" applyFont="1" applyBorder="1" applyAlignment="1"/>
    <xf numFmtId="0" fontId="2" fillId="0" borderId="1" xfId="0" applyFont="1" applyBorder="1" applyAlignment="1"/>
    <xf numFmtId="0" fontId="2" fillId="0" borderId="1" xfId="0" applyFont="1" applyBorder="1" applyAlignment="1">
      <alignment vertical="top"/>
    </xf>
    <xf numFmtId="0" fontId="2" fillId="0" borderId="8" xfId="0" quotePrefix="1" applyFont="1" applyBorder="1" applyAlignment="1">
      <alignment horizontal="center" vertical="center"/>
    </xf>
    <xf numFmtId="0" fontId="5" fillId="0" borderId="0" xfId="0" applyFont="1"/>
    <xf numFmtId="0" fontId="8" fillId="0" borderId="1" xfId="0" applyFont="1" applyBorder="1"/>
    <xf numFmtId="0" fontId="8" fillId="0" borderId="1" xfId="0" applyFont="1" applyBorder="1" applyAlignment="1">
      <alignment vertical="top" wrapText="1"/>
    </xf>
    <xf numFmtId="0" fontId="3" fillId="0" borderId="1" xfId="0" applyFont="1" applyBorder="1"/>
    <xf numFmtId="0" fontId="2" fillId="0" borderId="3" xfId="0" applyFont="1" applyBorder="1" applyAlignment="1">
      <alignment horizontal="center" vertical="top"/>
    </xf>
    <xf numFmtId="0" fontId="3" fillId="3" borderId="1" xfId="0" applyFont="1" applyFill="1" applyBorder="1"/>
    <xf numFmtId="0" fontId="0" fillId="3" borderId="9" xfId="0" applyFill="1" applyBorder="1"/>
    <xf numFmtId="0" fontId="0" fillId="3" borderId="8" xfId="0" applyFill="1" applyBorder="1"/>
    <xf numFmtId="0" fontId="11" fillId="0" borderId="8" xfId="0" applyFont="1" applyBorder="1" applyAlignment="1">
      <alignment vertical="center"/>
    </xf>
    <xf numFmtId="0" fontId="11" fillId="0" borderId="1" xfId="0" applyFont="1" applyBorder="1" applyAlignment="1">
      <alignment vertical="center"/>
    </xf>
    <xf numFmtId="43" fontId="2" fillId="0" borderId="8" xfId="0" applyNumberFormat="1" applyFont="1" applyBorder="1" applyAlignment="1"/>
    <xf numFmtId="43" fontId="2" fillId="3" borderId="1" xfId="0" applyNumberFormat="1" applyFont="1" applyFill="1" applyBorder="1" applyAlignment="1"/>
    <xf numFmtId="0" fontId="2" fillId="3" borderId="8" xfId="0" applyFont="1" applyFill="1" applyBorder="1" applyAlignment="1">
      <alignment horizontal="center"/>
    </xf>
    <xf numFmtId="43" fontId="2" fillId="3" borderId="8" xfId="1" applyFont="1" applyFill="1" applyBorder="1" applyAlignment="1"/>
    <xf numFmtId="43" fontId="2" fillId="3" borderId="1" xfId="1" applyFont="1" applyFill="1" applyBorder="1" applyAlignment="1"/>
    <xf numFmtId="43" fontId="0" fillId="0" borderId="0" xfId="1" applyFont="1"/>
    <xf numFmtId="0" fontId="12" fillId="0" borderId="8" xfId="0" applyFont="1" applyBorder="1" applyAlignment="1">
      <alignment vertical="top" wrapText="1"/>
    </xf>
    <xf numFmtId="43" fontId="0" fillId="0" borderId="0" xfId="0" applyNumberFormat="1"/>
    <xf numFmtId="0" fontId="7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top"/>
    </xf>
    <xf numFmtId="0" fontId="2" fillId="0" borderId="10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/>
    </xf>
    <xf numFmtId="0" fontId="4" fillId="0" borderId="9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11" fillId="0" borderId="9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43" fontId="11" fillId="0" borderId="9" xfId="1" applyFont="1" applyBorder="1" applyAlignment="1">
      <alignment horizontal="center" vertical="center"/>
    </xf>
    <xf numFmtId="43" fontId="11" fillId="0" borderId="8" xfId="1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43" fontId="2" fillId="0" borderId="1" xfId="1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43" fontId="2" fillId="0" borderId="9" xfId="1" applyFont="1" applyBorder="1" applyAlignment="1">
      <alignment horizontal="center"/>
    </xf>
    <xf numFmtId="43" fontId="2" fillId="0" borderId="8" xfId="1" applyFont="1" applyBorder="1" applyAlignment="1">
      <alignment horizontal="center"/>
    </xf>
    <xf numFmtId="0" fontId="4" fillId="0" borderId="9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left" vertical="top" wrapText="1"/>
    </xf>
    <xf numFmtId="3" fontId="4" fillId="0" borderId="9" xfId="0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43" fontId="2" fillId="3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43" fontId="2" fillId="0" borderId="9" xfId="0" applyNumberFormat="1" applyFont="1" applyBorder="1" applyAlignment="1">
      <alignment horizontal="center"/>
    </xf>
    <xf numFmtId="2" fontId="2" fillId="0" borderId="9" xfId="0" applyNumberFormat="1" applyFont="1" applyBorder="1" applyAlignment="1">
      <alignment horizontal="right"/>
    </xf>
    <xf numFmtId="2" fontId="2" fillId="0" borderId="8" xfId="0" applyNumberFormat="1" applyFont="1" applyBorder="1" applyAlignment="1">
      <alignment horizontal="right"/>
    </xf>
    <xf numFmtId="43" fontId="2" fillId="0" borderId="9" xfId="1" applyFont="1" applyBorder="1" applyAlignment="1">
      <alignment horizontal="right"/>
    </xf>
    <xf numFmtId="43" fontId="2" fillId="0" borderId="8" xfId="1" applyFont="1" applyBorder="1" applyAlignment="1">
      <alignment horizontal="right"/>
    </xf>
    <xf numFmtId="0" fontId="4" fillId="0" borderId="9" xfId="0" applyFont="1" applyBorder="1" applyAlignment="1">
      <alignment horizontal="center" vertical="center"/>
    </xf>
    <xf numFmtId="43" fontId="2" fillId="3" borderId="9" xfId="1" applyFont="1" applyFill="1" applyBorder="1" applyAlignment="1">
      <alignment horizontal="right"/>
    </xf>
    <xf numFmtId="43" fontId="2" fillId="3" borderId="8" xfId="1" applyFont="1" applyFill="1" applyBorder="1" applyAlignment="1">
      <alignment horizontal="right"/>
    </xf>
    <xf numFmtId="0" fontId="1" fillId="3" borderId="9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990000"/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41"/>
  <sheetViews>
    <sheetView tabSelected="1" topLeftCell="A16" workbookViewId="0">
      <selection activeCell="N23" sqref="N22:N23"/>
    </sheetView>
  </sheetViews>
  <sheetFormatPr defaultRowHeight="14.25"/>
  <cols>
    <col min="1" max="1" width="5.875" customWidth="1"/>
    <col min="2" max="2" width="28.75" customWidth="1"/>
    <col min="3" max="3" width="12.375" customWidth="1"/>
    <col min="4" max="5" width="9.625" customWidth="1"/>
    <col min="6" max="6" width="6.125" customWidth="1"/>
    <col min="7" max="7" width="9.625" customWidth="1"/>
    <col min="8" max="8" width="5.625" customWidth="1"/>
    <col min="9" max="9" width="12.25" customWidth="1"/>
    <col min="10" max="10" width="22.75" customWidth="1"/>
    <col min="12" max="12" width="11.75" bestFit="1" customWidth="1"/>
    <col min="14" max="14" width="13.125" bestFit="1" customWidth="1"/>
  </cols>
  <sheetData>
    <row r="1" spans="1:10" ht="27" customHeight="1">
      <c r="A1" s="26" t="s">
        <v>31</v>
      </c>
      <c r="B1" s="26"/>
      <c r="C1" s="26"/>
      <c r="D1" s="26"/>
      <c r="E1" s="26"/>
      <c r="F1" s="26"/>
      <c r="G1" s="26"/>
      <c r="H1" s="26"/>
      <c r="I1" s="26"/>
      <c r="J1" s="26"/>
    </row>
    <row r="2" spans="1:10" ht="21.75" customHeight="1">
      <c r="A2" s="26" t="s">
        <v>38</v>
      </c>
      <c r="B2" s="26"/>
      <c r="C2" s="26"/>
      <c r="D2" s="26"/>
      <c r="E2" s="26"/>
      <c r="F2" s="26"/>
      <c r="G2" s="26"/>
      <c r="H2" s="26"/>
      <c r="I2" s="26"/>
      <c r="J2" s="26"/>
    </row>
    <row r="3" spans="1:10" ht="25.5" customHeight="1">
      <c r="A3" s="27" t="s">
        <v>36</v>
      </c>
      <c r="B3" s="27"/>
      <c r="C3" s="27"/>
      <c r="D3" s="27"/>
      <c r="E3" s="27"/>
      <c r="F3" s="27"/>
      <c r="G3" s="27"/>
      <c r="H3" s="27"/>
      <c r="I3" s="27"/>
      <c r="J3" s="27"/>
    </row>
    <row r="4" spans="1:10" ht="20.25" customHeight="1">
      <c r="A4" s="28" t="s">
        <v>0</v>
      </c>
      <c r="B4" s="28" t="s">
        <v>7</v>
      </c>
      <c r="C4" s="30" t="s">
        <v>2</v>
      </c>
      <c r="D4" s="31"/>
      <c r="E4" s="30" t="s">
        <v>3</v>
      </c>
      <c r="F4" s="31"/>
      <c r="G4" s="30" t="s">
        <v>4</v>
      </c>
      <c r="H4" s="31"/>
      <c r="I4" s="34" t="s">
        <v>5</v>
      </c>
      <c r="J4" s="35" t="s">
        <v>6</v>
      </c>
    </row>
    <row r="5" spans="1:10" ht="24" customHeight="1">
      <c r="A5" s="29"/>
      <c r="B5" s="29"/>
      <c r="C5" s="32"/>
      <c r="D5" s="33"/>
      <c r="E5" s="32"/>
      <c r="F5" s="33"/>
      <c r="G5" s="32"/>
      <c r="H5" s="33"/>
      <c r="I5" s="34"/>
      <c r="J5" s="36"/>
    </row>
    <row r="6" spans="1:10" ht="96">
      <c r="A6" s="37">
        <v>1</v>
      </c>
      <c r="B6" s="10" t="s">
        <v>10</v>
      </c>
      <c r="C6" s="40" t="s">
        <v>30</v>
      </c>
      <c r="D6" s="41"/>
      <c r="E6" s="42"/>
      <c r="F6" s="43"/>
      <c r="G6" s="44"/>
      <c r="H6" s="45"/>
      <c r="I6" s="17"/>
      <c r="J6" s="16"/>
    </row>
    <row r="7" spans="1:10" ht="21" customHeight="1">
      <c r="A7" s="38"/>
      <c r="B7" s="9" t="s">
        <v>11</v>
      </c>
      <c r="C7" s="46"/>
      <c r="D7" s="46"/>
      <c r="E7" s="47"/>
      <c r="F7" s="47"/>
      <c r="G7" s="48">
        <f>18253+32920+11500+43358.53</f>
        <v>106031.53</v>
      </c>
      <c r="H7" s="48"/>
      <c r="I7" s="5"/>
      <c r="J7" s="4"/>
    </row>
    <row r="8" spans="1:10" ht="24">
      <c r="A8" s="38"/>
      <c r="B8" s="1" t="s">
        <v>12</v>
      </c>
      <c r="C8" s="46"/>
      <c r="D8" s="46"/>
      <c r="E8" s="47"/>
      <c r="F8" s="47"/>
      <c r="G8" s="48">
        <f>68759.27+2500+2110+1500+8650+420</f>
        <v>83939.27</v>
      </c>
      <c r="H8" s="48"/>
      <c r="I8" s="5"/>
      <c r="J8" s="4"/>
    </row>
    <row r="9" spans="1:10" ht="24">
      <c r="A9" s="38"/>
      <c r="B9" s="1" t="s">
        <v>13</v>
      </c>
      <c r="C9" s="46"/>
      <c r="D9" s="46"/>
      <c r="E9" s="47"/>
      <c r="F9" s="47"/>
      <c r="G9" s="48">
        <f>12600+12600+12600</f>
        <v>37800</v>
      </c>
      <c r="H9" s="48"/>
      <c r="I9" s="5"/>
      <c r="J9" s="4"/>
    </row>
    <row r="10" spans="1:10" ht="24">
      <c r="A10" s="38"/>
      <c r="B10" s="1" t="s">
        <v>14</v>
      </c>
      <c r="C10" s="49"/>
      <c r="D10" s="50"/>
      <c r="E10" s="51"/>
      <c r="F10" s="52"/>
      <c r="G10" s="53">
        <f>6000+6000+6000+6000</f>
        <v>24000</v>
      </c>
      <c r="H10" s="54"/>
      <c r="I10" s="5"/>
      <c r="J10" s="4"/>
    </row>
    <row r="11" spans="1:10" ht="24">
      <c r="A11" s="38"/>
      <c r="B11" s="1" t="s">
        <v>15</v>
      </c>
      <c r="C11" s="49"/>
      <c r="D11" s="50"/>
      <c r="E11" s="51"/>
      <c r="F11" s="52"/>
      <c r="G11" s="53"/>
      <c r="H11" s="54"/>
      <c r="I11" s="5"/>
      <c r="J11" s="4"/>
    </row>
    <row r="12" spans="1:10" ht="24">
      <c r="A12" s="38"/>
      <c r="B12" s="1" t="s">
        <v>16</v>
      </c>
      <c r="C12" s="49"/>
      <c r="D12" s="50"/>
      <c r="E12" s="51"/>
      <c r="F12" s="52"/>
      <c r="G12" s="53">
        <f>21500+4790+25739.2+21100</f>
        <v>73129.2</v>
      </c>
      <c r="H12" s="54"/>
      <c r="I12" s="5"/>
      <c r="J12" s="4"/>
    </row>
    <row r="13" spans="1:10" ht="24">
      <c r="A13" s="38"/>
      <c r="B13" s="6" t="s">
        <v>17</v>
      </c>
      <c r="C13" s="55"/>
      <c r="D13" s="56"/>
      <c r="E13" s="57"/>
      <c r="F13" s="58"/>
      <c r="G13" s="53"/>
      <c r="H13" s="54"/>
      <c r="I13" s="5"/>
      <c r="J13" s="4"/>
    </row>
    <row r="14" spans="1:10" s="8" customFormat="1" ht="20.25" customHeight="1">
      <c r="A14" s="38"/>
      <c r="B14" s="1" t="s">
        <v>18</v>
      </c>
      <c r="C14" s="59"/>
      <c r="D14" s="60"/>
      <c r="E14" s="51"/>
      <c r="F14" s="52"/>
      <c r="G14" s="53">
        <f>37625+750+126750+2325+136700+950</f>
        <v>305100</v>
      </c>
      <c r="H14" s="54"/>
      <c r="I14" s="5"/>
      <c r="J14" s="7"/>
    </row>
    <row r="15" spans="1:10" s="8" customFormat="1" ht="20.25" customHeight="1">
      <c r="A15" s="38"/>
      <c r="B15" s="1" t="s">
        <v>33</v>
      </c>
      <c r="C15" s="59"/>
      <c r="D15" s="60"/>
      <c r="E15" s="51"/>
      <c r="F15" s="52"/>
      <c r="G15" s="53">
        <v>2000</v>
      </c>
      <c r="H15" s="54"/>
      <c r="I15" s="4"/>
      <c r="J15" s="7"/>
    </row>
    <row r="16" spans="1:10" ht="21" customHeight="1">
      <c r="A16" s="38"/>
      <c r="B16" s="11" t="s">
        <v>8</v>
      </c>
      <c r="C16" s="49"/>
      <c r="D16" s="50"/>
      <c r="E16" s="53">
        <v>632000</v>
      </c>
      <c r="F16" s="54"/>
      <c r="G16" s="64">
        <f>SUM(G7:G15)</f>
        <v>632000</v>
      </c>
      <c r="H16" s="52"/>
      <c r="I16" s="18"/>
      <c r="J16" s="18"/>
    </row>
    <row r="17" spans="1:14" ht="24">
      <c r="A17" s="39"/>
      <c r="B17" s="11" t="s">
        <v>9</v>
      </c>
      <c r="C17" s="49"/>
      <c r="D17" s="50"/>
      <c r="E17" s="53">
        <v>104200</v>
      </c>
      <c r="F17" s="54"/>
      <c r="G17" s="53">
        <f>81875.78+488.99+2664.3+2664.3+2664.3+2664.3+2664.3</f>
        <v>95686.270000000019</v>
      </c>
      <c r="H17" s="54"/>
      <c r="I17" s="18"/>
      <c r="J17" s="4"/>
      <c r="L17" s="25"/>
    </row>
    <row r="18" spans="1:14" ht="24">
      <c r="A18" s="12"/>
      <c r="B18" s="13" t="s">
        <v>1</v>
      </c>
      <c r="C18" s="61"/>
      <c r="D18" s="61"/>
      <c r="E18" s="62">
        <f>SUM(E16:E17)</f>
        <v>736200</v>
      </c>
      <c r="F18" s="63"/>
      <c r="G18" s="62">
        <f>SUM(G16:G17)</f>
        <v>727686.27</v>
      </c>
      <c r="H18" s="63"/>
      <c r="I18" s="19">
        <f>+G18*100/E18</f>
        <v>98.843557457212711</v>
      </c>
      <c r="J18" s="20" t="s">
        <v>32</v>
      </c>
    </row>
    <row r="19" spans="1:14" ht="24">
      <c r="A19" s="37">
        <v>2</v>
      </c>
      <c r="B19" s="10" t="s">
        <v>19</v>
      </c>
      <c r="C19" s="59"/>
      <c r="D19" s="60"/>
      <c r="E19" s="65"/>
      <c r="F19" s="66"/>
      <c r="G19" s="59"/>
      <c r="H19" s="60"/>
      <c r="I19" s="3"/>
      <c r="J19" s="3"/>
    </row>
    <row r="20" spans="1:14" ht="24">
      <c r="A20" s="38"/>
      <c r="B20" s="9" t="s">
        <v>20</v>
      </c>
      <c r="C20" s="59"/>
      <c r="D20" s="60"/>
      <c r="E20" s="65"/>
      <c r="F20" s="66"/>
      <c r="G20" s="59"/>
      <c r="H20" s="60"/>
      <c r="I20" s="3"/>
      <c r="J20" s="3"/>
    </row>
    <row r="21" spans="1:14" ht="24">
      <c r="A21" s="38"/>
      <c r="B21" s="1" t="s">
        <v>21</v>
      </c>
      <c r="C21" s="59"/>
      <c r="D21" s="60"/>
      <c r="E21" s="67">
        <v>0</v>
      </c>
      <c r="F21" s="68"/>
      <c r="G21" s="67">
        <v>0</v>
      </c>
      <c r="H21" s="68"/>
      <c r="I21" s="3"/>
      <c r="J21" s="3"/>
    </row>
    <row r="22" spans="1:14" ht="24">
      <c r="A22" s="12"/>
      <c r="B22" s="13" t="s">
        <v>1</v>
      </c>
      <c r="C22" s="14"/>
      <c r="D22" s="15"/>
      <c r="E22" s="70">
        <v>0</v>
      </c>
      <c r="F22" s="71"/>
      <c r="G22" s="70">
        <v>0</v>
      </c>
      <c r="H22" s="71"/>
      <c r="I22" s="22">
        <v>0</v>
      </c>
      <c r="J22" s="21">
        <v>0</v>
      </c>
    </row>
    <row r="23" spans="1:14" ht="78" customHeight="1">
      <c r="A23" s="37">
        <v>3</v>
      </c>
      <c r="B23" s="10" t="s">
        <v>22</v>
      </c>
      <c r="C23" s="69"/>
      <c r="D23" s="58"/>
      <c r="E23" s="51"/>
      <c r="F23" s="52"/>
      <c r="G23" s="51"/>
      <c r="H23" s="52"/>
      <c r="I23" s="5"/>
      <c r="J23" s="24" t="s">
        <v>35</v>
      </c>
    </row>
    <row r="24" spans="1:14" ht="21.75" customHeight="1">
      <c r="A24" s="38"/>
      <c r="B24" s="9" t="s">
        <v>23</v>
      </c>
      <c r="C24" s="49"/>
      <c r="D24" s="50"/>
      <c r="E24" s="51"/>
      <c r="F24" s="52"/>
      <c r="G24" s="53">
        <v>79442</v>
      </c>
      <c r="H24" s="54"/>
      <c r="I24" s="5"/>
      <c r="J24" s="4"/>
    </row>
    <row r="25" spans="1:14" ht="22.5" customHeight="1">
      <c r="A25" s="38"/>
      <c r="B25" s="1" t="s">
        <v>24</v>
      </c>
      <c r="C25" s="49"/>
      <c r="D25" s="50"/>
      <c r="E25" s="51"/>
      <c r="F25" s="52"/>
      <c r="G25" s="53">
        <f>4060+6905+2110+49135.15</f>
        <v>62210.15</v>
      </c>
      <c r="H25" s="54"/>
      <c r="I25" s="5"/>
      <c r="J25" s="4"/>
    </row>
    <row r="26" spans="1:14" ht="24">
      <c r="A26" s="38"/>
      <c r="B26" s="1" t="s">
        <v>25</v>
      </c>
      <c r="C26" s="49"/>
      <c r="D26" s="50"/>
      <c r="E26" s="51"/>
      <c r="F26" s="52"/>
      <c r="G26" s="53">
        <f>12600+12600</f>
        <v>25200</v>
      </c>
      <c r="H26" s="54"/>
      <c r="I26" s="5"/>
      <c r="J26" s="4"/>
      <c r="L26" s="23"/>
    </row>
    <row r="27" spans="1:14" ht="24">
      <c r="A27" s="38"/>
      <c r="B27" s="1" t="s">
        <v>26</v>
      </c>
      <c r="C27" s="49"/>
      <c r="D27" s="50"/>
      <c r="E27" s="51"/>
      <c r="F27" s="52"/>
      <c r="G27" s="53">
        <v>6000</v>
      </c>
      <c r="H27" s="54"/>
      <c r="I27" s="5"/>
      <c r="J27" s="4"/>
    </row>
    <row r="28" spans="1:14" ht="24">
      <c r="A28" s="38"/>
      <c r="B28" s="1" t="s">
        <v>27</v>
      </c>
      <c r="C28" s="49"/>
      <c r="D28" s="50"/>
      <c r="E28" s="51"/>
      <c r="F28" s="52"/>
      <c r="G28" s="53"/>
      <c r="H28" s="54"/>
      <c r="I28" s="5"/>
      <c r="J28" s="4"/>
    </row>
    <row r="29" spans="1:14" ht="24">
      <c r="A29" s="38"/>
      <c r="B29" s="1" t="s">
        <v>28</v>
      </c>
      <c r="C29" s="49"/>
      <c r="D29" s="50"/>
      <c r="E29" s="51"/>
      <c r="F29" s="52"/>
      <c r="G29" s="53">
        <f>18910+19900</f>
        <v>38810</v>
      </c>
      <c r="H29" s="54"/>
      <c r="I29" s="5"/>
      <c r="J29" s="4"/>
      <c r="N29" s="23"/>
    </row>
    <row r="30" spans="1:14" ht="24">
      <c r="A30" s="38"/>
      <c r="B30" s="6" t="s">
        <v>34</v>
      </c>
      <c r="C30" s="49"/>
      <c r="D30" s="50"/>
      <c r="E30" s="51"/>
      <c r="F30" s="52"/>
      <c r="G30" s="53">
        <v>8350</v>
      </c>
      <c r="H30" s="54"/>
      <c r="I30" s="5"/>
      <c r="J30" s="4"/>
    </row>
    <row r="31" spans="1:14" ht="24">
      <c r="A31" s="38"/>
      <c r="B31" s="1" t="s">
        <v>29</v>
      </c>
      <c r="C31" s="49"/>
      <c r="D31" s="50"/>
      <c r="E31" s="51"/>
      <c r="F31" s="52"/>
      <c r="G31" s="53">
        <f>129300+166750+124800</f>
        <v>420850</v>
      </c>
      <c r="H31" s="54"/>
      <c r="I31" s="5"/>
      <c r="J31" s="4"/>
    </row>
    <row r="32" spans="1:14" ht="24">
      <c r="A32" s="38"/>
      <c r="B32" s="1" t="s">
        <v>37</v>
      </c>
      <c r="C32" s="49"/>
      <c r="D32" s="50"/>
      <c r="E32" s="51"/>
      <c r="F32" s="52"/>
      <c r="G32" s="53">
        <v>11596</v>
      </c>
      <c r="H32" s="54"/>
      <c r="I32" s="5"/>
      <c r="J32" s="4"/>
    </row>
    <row r="33" spans="1:10" ht="24">
      <c r="A33" s="38"/>
      <c r="B33" s="11" t="s">
        <v>8</v>
      </c>
      <c r="C33" s="49"/>
      <c r="D33" s="50"/>
      <c r="E33" s="67">
        <f>10040+889327.04</f>
        <v>899367.04</v>
      </c>
      <c r="F33" s="68"/>
      <c r="G33" s="67">
        <f>SUM(G24:G32)</f>
        <v>652458.15</v>
      </c>
      <c r="H33" s="68"/>
      <c r="I33" s="5"/>
      <c r="J33" s="18"/>
    </row>
    <row r="34" spans="1:10" ht="24">
      <c r="A34" s="39"/>
      <c r="B34" s="11" t="s">
        <v>9</v>
      </c>
      <c r="C34" s="49"/>
      <c r="D34" s="50"/>
      <c r="E34" s="67">
        <f>74183.56+46500+123920.33</f>
        <v>244603.89</v>
      </c>
      <c r="F34" s="68"/>
      <c r="G34" s="67">
        <f>56023.66+18159.9+16928.68+29571.32+11297.92+41541.71</f>
        <v>173523.19</v>
      </c>
      <c r="H34" s="68"/>
      <c r="I34" s="5"/>
      <c r="J34" s="18"/>
    </row>
    <row r="35" spans="1:10" ht="24">
      <c r="A35" s="2"/>
      <c r="B35" s="13" t="s">
        <v>1</v>
      </c>
      <c r="C35" s="72"/>
      <c r="D35" s="73"/>
      <c r="E35" s="70">
        <f>SUM(E33:E34)</f>
        <v>1143970.9300000002</v>
      </c>
      <c r="F35" s="71"/>
      <c r="G35" s="70">
        <f>+G33+G34</f>
        <v>825981.34000000008</v>
      </c>
      <c r="H35" s="71"/>
      <c r="I35" s="19">
        <f>+G35*100/E35</f>
        <v>72.20300082275692</v>
      </c>
      <c r="J35" s="20" t="s">
        <v>32</v>
      </c>
    </row>
    <row r="41" spans="1:10">
      <c r="I41" s="25"/>
    </row>
  </sheetData>
  <mergeCells count="102">
    <mergeCell ref="C35:D35"/>
    <mergeCell ref="E35:F35"/>
    <mergeCell ref="G35:H35"/>
    <mergeCell ref="C33:D33"/>
    <mergeCell ref="E33:F33"/>
    <mergeCell ref="G33:H33"/>
    <mergeCell ref="C34:D34"/>
    <mergeCell ref="E34:F34"/>
    <mergeCell ref="G34:H34"/>
    <mergeCell ref="E22:F22"/>
    <mergeCell ref="G22:H22"/>
    <mergeCell ref="E25:F25"/>
    <mergeCell ref="G25:H25"/>
    <mergeCell ref="C26:D26"/>
    <mergeCell ref="E26:F26"/>
    <mergeCell ref="G26:H26"/>
    <mergeCell ref="C32:D32"/>
    <mergeCell ref="E32:F32"/>
    <mergeCell ref="G32:H32"/>
    <mergeCell ref="A23:A34"/>
    <mergeCell ref="C23:D23"/>
    <mergeCell ref="E23:F23"/>
    <mergeCell ref="G23:H23"/>
    <mergeCell ref="C24:D24"/>
    <mergeCell ref="E24:F24"/>
    <mergeCell ref="G24:H24"/>
    <mergeCell ref="C25:D25"/>
    <mergeCell ref="C27:D27"/>
    <mergeCell ref="E27:F27"/>
    <mergeCell ref="G27:H27"/>
    <mergeCell ref="C28:D28"/>
    <mergeCell ref="E28:F28"/>
    <mergeCell ref="G28:H28"/>
    <mergeCell ref="C29:D29"/>
    <mergeCell ref="E29:F29"/>
    <mergeCell ref="G29:H29"/>
    <mergeCell ref="C30:D30"/>
    <mergeCell ref="E30:F30"/>
    <mergeCell ref="G30:H30"/>
    <mergeCell ref="C31:D31"/>
    <mergeCell ref="E31:F31"/>
    <mergeCell ref="G31:H31"/>
    <mergeCell ref="A19:A21"/>
    <mergeCell ref="C19:D19"/>
    <mergeCell ref="E19:F19"/>
    <mergeCell ref="G19:H19"/>
    <mergeCell ref="C20:D20"/>
    <mergeCell ref="E20:F20"/>
    <mergeCell ref="G20:H20"/>
    <mergeCell ref="C21:D21"/>
    <mergeCell ref="E21:F21"/>
    <mergeCell ref="G21:H21"/>
    <mergeCell ref="G11:H11"/>
    <mergeCell ref="C12:D12"/>
    <mergeCell ref="E12:F12"/>
    <mergeCell ref="G12:H12"/>
    <mergeCell ref="C17:D17"/>
    <mergeCell ref="E17:F17"/>
    <mergeCell ref="G17:H17"/>
    <mergeCell ref="C18:D18"/>
    <mergeCell ref="E18:F18"/>
    <mergeCell ref="G18:H18"/>
    <mergeCell ref="C15:D15"/>
    <mergeCell ref="E15:F15"/>
    <mergeCell ref="G15:H15"/>
    <mergeCell ref="C16:D16"/>
    <mergeCell ref="E16:F16"/>
    <mergeCell ref="G16:H16"/>
    <mergeCell ref="A6:A17"/>
    <mergeCell ref="C6:D6"/>
    <mergeCell ref="E6:F6"/>
    <mergeCell ref="G6:H6"/>
    <mergeCell ref="C7:D7"/>
    <mergeCell ref="E7:F7"/>
    <mergeCell ref="G7:H7"/>
    <mergeCell ref="C8:D8"/>
    <mergeCell ref="E8:F8"/>
    <mergeCell ref="G8:H8"/>
    <mergeCell ref="C9:D9"/>
    <mergeCell ref="E9:F9"/>
    <mergeCell ref="G9:H9"/>
    <mergeCell ref="C10:D10"/>
    <mergeCell ref="E10:F10"/>
    <mergeCell ref="G10:H10"/>
    <mergeCell ref="C13:D13"/>
    <mergeCell ref="E13:F13"/>
    <mergeCell ref="G13:H13"/>
    <mergeCell ref="C14:D14"/>
    <mergeCell ref="E14:F14"/>
    <mergeCell ref="G14:H14"/>
    <mergeCell ref="C11:D11"/>
    <mergeCell ref="E11:F11"/>
    <mergeCell ref="A1:J1"/>
    <mergeCell ref="A2:J2"/>
    <mergeCell ref="A3:J3"/>
    <mergeCell ref="A4:A5"/>
    <mergeCell ref="B4:B5"/>
    <mergeCell ref="C4:D5"/>
    <mergeCell ref="E4:F5"/>
    <mergeCell ref="G4:H5"/>
    <mergeCell ref="I4:I5"/>
    <mergeCell ref="J4:J5"/>
  </mergeCells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มี.ค.67</vt:lpstr>
      <vt:lpstr>มี.ค.67!Print_Area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LENOVO</cp:lastModifiedBy>
  <cp:lastPrinted>2024-03-20T06:25:05Z</cp:lastPrinted>
  <dcterms:created xsi:type="dcterms:W3CDTF">2024-01-10T07:59:11Z</dcterms:created>
  <dcterms:modified xsi:type="dcterms:W3CDTF">2024-03-20T06:49:48Z</dcterms:modified>
</cp:coreProperties>
</file>